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7A894E91-10B3-4B9A-950F-EE75E541D364}" xr6:coauthVersionLast="47" xr6:coauthVersionMax="47" xr10:uidLastSave="{00000000-0000-0000-0000-000000000000}"/>
  <bookViews>
    <workbookView xWindow="-120" yWindow="-120" windowWidth="20730" windowHeight="11160" xr2:uid="{F40550FE-029F-40B0-A475-966BE5FD8E3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<sst xmlns="http://schemas.openxmlformats.org/spreadsheetml/2006/main" count="29" uniqueCount="25">
  <si>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FR0014001N38 - OATEI0.10%25JUL31                                                                                              </t>
  </si>
  <si>
    <t>Calcolo del Coefficiente di Indicizzazione relativo al mese di GENNAIO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</si>
  <si>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</si>
  <si>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</si>
  <si>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</si>
  <si>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</si>
  <si>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</si>
  <si>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</si>
  <si>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</si>
  <si>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</si>
  <si>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 xml:space="preserve">MAGGIO   </t>
  </si>
  <si>
    <t xml:space="preserve">APRILE   </t>
  </si>
  <si>
    <t>riferimento</t>
  </si>
  <si>
    <t xml:space="preserve">GENNAIO  </t>
  </si>
  <si>
    <t>IE m - 3</t>
  </si>
  <si>
    <t xml:space="preserve"> INDICE DEFINITIVO NOVEMBRE  24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</si>
  <si>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</si>
  <si>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</si>
  <si>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</si>
  <si>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</si>
  <si>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</si>
  <si>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</si>
  <si>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18/12/2024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</si>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</sst>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CBBA9B-D365-4B63-9BB7-72D13CC85325}">
  <sheetPr>
    <pageSetUpPr fitToPage="1"/>
  </sheetPr>
  <dimension ref="A2:G61"/>
  <sheetViews>
    <sheetView tabSelected="1" topLeftCell="A40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"25/07/20"</f>
        <v>25/07/20</v>
      </c>
      <c r="B12" s="14" t="str">
        <f>"105.06"</f>
        <v>105.06</v>
      </c>
      <c r="C12" s="14" t="str">
        <f>"104.94"</f>
        <v>104.94</v>
      </c>
      <c r="D12" s="14" t="str">
        <f>"24"</f>
        <v>24</v>
      </c>
      <c r="E12" s="14" t="str">
        <f>"31"</f>
        <v>31</v>
      </c>
      <c r="F12" s="14"/>
      <c r="G12" s="13" t="str">
        <f>"104.96710"</f>
        <v>104.96710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"126.47"</f>
        <v>126.47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"126.05"</f>
        <v>126.05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"01/01/2025"</f>
        <v>01/01/2025</v>
      </c>
      <c r="C26" s="40" t="str">
        <f>"0"</f>
        <v>0</v>
      </c>
      <c r="D26" s="40"/>
      <c r="E26" s="43" t="str">
        <f>"126.47000"</f>
        <v>126.47000</v>
      </c>
      <c r="F26" s="40"/>
      <c r="G26" s="44" t="str">
        <f>" 1.20485"</f>
        <v xml:space="preserve"> 1.20485</v>
      </c>
    </row>
    <row r="27" spans="1:7" x14ac:dyDescent="0.2">
      <c r="B27" s="40" t="str">
        <f>"02/01/2025"</f>
        <v>02/01/2025</v>
      </c>
      <c r="C27" s="40" t="str">
        <f>"1"</f>
        <v>1</v>
      </c>
      <c r="D27" s="40"/>
      <c r="E27" s="43" t="str">
        <f>"126.45645"</f>
        <v>126.45645</v>
      </c>
      <c r="F27" s="40"/>
      <c r="G27" s="44" t="str">
        <f>" 1.20472"</f>
        <v xml:space="preserve"> 1.20472</v>
      </c>
    </row>
    <row r="28" spans="1:7" x14ac:dyDescent="0.2">
      <c r="B28" s="40" t="str">
        <f>"03/01/2025"</f>
        <v>03/01/2025</v>
      </c>
      <c r="C28" s="40" t="str">
        <f>"2"</f>
        <v>2</v>
      </c>
      <c r="D28" s="40"/>
      <c r="E28" s="43" t="str">
        <f>"126.44290"</f>
        <v>126.44290</v>
      </c>
      <c r="F28" s="40"/>
      <c r="G28" s="44" t="str">
        <f>" 1.20460"</f>
        <v xml:space="preserve"> 1.20460</v>
      </c>
    </row>
    <row r="29" spans="1:7" x14ac:dyDescent="0.2">
      <c r="B29" s="40" t="str">
        <f>"04/01/2025"</f>
        <v>04/01/2025</v>
      </c>
      <c r="C29" s="40" t="str">
        <f>"3"</f>
        <v>3</v>
      </c>
      <c r="D29" s="40"/>
      <c r="E29" s="43" t="str">
        <f>"126.42935"</f>
        <v>126.42935</v>
      </c>
      <c r="F29" s="40"/>
      <c r="G29" s="44" t="str">
        <f>" 1.20447"</f>
        <v xml:space="preserve"> 1.20447</v>
      </c>
    </row>
    <row r="30" spans="1:7" x14ac:dyDescent="0.2">
      <c r="B30" s="40" t="str">
        <f>"05/01/2025"</f>
        <v>05/01/2025</v>
      </c>
      <c r="C30" s="40" t="str">
        <f>"4"</f>
        <v>4</v>
      </c>
      <c r="D30" s="40"/>
      <c r="E30" s="43" t="str">
        <f>"126.41581"</f>
        <v>126.41581</v>
      </c>
      <c r="F30" s="40"/>
      <c r="G30" s="44" t="str">
        <f>" 1.20434"</f>
        <v xml:space="preserve"> 1.20434</v>
      </c>
    </row>
    <row r="31" spans="1:7" x14ac:dyDescent="0.2">
      <c r="B31" s="40" t="str">
        <f>"06/01/2025"</f>
        <v>06/01/2025</v>
      </c>
      <c r="C31" s="40" t="str">
        <f>"5"</f>
        <v>5</v>
      </c>
      <c r="D31" s="40"/>
      <c r="E31" s="43" t="str">
        <f>"126.40226"</f>
        <v>126.40226</v>
      </c>
      <c r="F31" s="40"/>
      <c r="G31" s="44" t="str">
        <f>" 1.20421"</f>
        <v xml:space="preserve"> 1.20421</v>
      </c>
    </row>
    <row r="32" spans="1:7" x14ac:dyDescent="0.2">
      <c r="B32" s="40" t="str">
        <f>"07/01/2025"</f>
        <v>07/01/2025</v>
      </c>
      <c r="C32" s="40" t="str">
        <f>"6"</f>
        <v>6</v>
      </c>
      <c r="D32" s="40"/>
      <c r="E32" s="43" t="str">
        <f>"126.38871"</f>
        <v>126.38871</v>
      </c>
      <c r="F32" s="40"/>
      <c r="G32" s="44" t="str">
        <f>" 1.20408"</f>
        <v xml:space="preserve"> 1.20408</v>
      </c>
    </row>
    <row r="33" spans="2:7" x14ac:dyDescent="0.2">
      <c r="B33" s="40" t="str">
        <f>"08/01/2025"</f>
        <v>08/01/2025</v>
      </c>
      <c r="C33" s="40" t="str">
        <f>"7"</f>
        <v>7</v>
      </c>
      <c r="D33" s="40"/>
      <c r="E33" s="43" t="str">
        <f>"126.37516"</f>
        <v>126.37516</v>
      </c>
      <c r="F33" s="40"/>
      <c r="G33" s="44" t="str">
        <f>" 1.20395"</f>
        <v xml:space="preserve"> 1.20395</v>
      </c>
    </row>
    <row r="34" spans="2:7" x14ac:dyDescent="0.2">
      <c r="B34" s="40" t="str">
        <f>"09/01/2025"</f>
        <v>09/01/2025</v>
      </c>
      <c r="C34" s="40" t="str">
        <f>"8"</f>
        <v>8</v>
      </c>
      <c r="D34" s="40"/>
      <c r="E34" s="43" t="str">
        <f>"126.36161"</f>
        <v>126.36161</v>
      </c>
      <c r="F34" s="40"/>
      <c r="G34" s="44" t="str">
        <f>" 1.20382"</f>
        <v xml:space="preserve"> 1.20382</v>
      </c>
    </row>
    <row r="35" spans="2:7" x14ac:dyDescent="0.2">
      <c r="B35" s="40" t="str">
        <f>"10/01/2025"</f>
        <v>10/01/2025</v>
      </c>
      <c r="C35" s="40" t="str">
        <f>"9"</f>
        <v>9</v>
      </c>
      <c r="D35" s="40"/>
      <c r="E35" s="43" t="str">
        <f>"126.34806"</f>
        <v>126.34806</v>
      </c>
      <c r="F35" s="40"/>
      <c r="G35" s="44" t="str">
        <f>" 1.20369"</f>
        <v xml:space="preserve"> 1.20369</v>
      </c>
    </row>
    <row r="36" spans="2:7" x14ac:dyDescent="0.2">
      <c r="B36" s="40" t="str">
        <f>"11/01/2025"</f>
        <v>11/01/2025</v>
      </c>
      <c r="C36" s="40" t="str">
        <f>"10"</f>
        <v>10</v>
      </c>
      <c r="D36" s="40"/>
      <c r="E36" s="43" t="str">
        <f>"126.33452"</f>
        <v>126.33452</v>
      </c>
      <c r="F36" s="40"/>
      <c r="G36" s="44" t="str">
        <f>" 1.20356"</f>
        <v xml:space="preserve"> 1.20356</v>
      </c>
    </row>
    <row r="37" spans="2:7" x14ac:dyDescent="0.2">
      <c r="B37" s="40" t="str">
        <f>"12/01/2025"</f>
        <v>12/01/2025</v>
      </c>
      <c r="C37" s="40" t="str">
        <f>"11"</f>
        <v>11</v>
      </c>
      <c r="D37" s="40"/>
      <c r="E37" s="43" t="str">
        <f>"126.32097"</f>
        <v>126.32097</v>
      </c>
      <c r="F37" s="40"/>
      <c r="G37" s="44" t="str">
        <f>" 1.20343"</f>
        <v xml:space="preserve"> 1.20343</v>
      </c>
    </row>
    <row r="38" spans="2:7" x14ac:dyDescent="0.2">
      <c r="B38" s="40" t="str">
        <f>"13/01/2025"</f>
        <v>13/01/2025</v>
      </c>
      <c r="C38" s="40" t="str">
        <f>"12"</f>
        <v>12</v>
      </c>
      <c r="D38" s="40"/>
      <c r="E38" s="43" t="str">
        <f>"126.30742"</f>
        <v>126.30742</v>
      </c>
      <c r="F38" s="40"/>
      <c r="G38" s="44" t="str">
        <f>" 1.20330"</f>
        <v xml:space="preserve"> 1.20330</v>
      </c>
    </row>
    <row r="39" spans="2:7" x14ac:dyDescent="0.2">
      <c r="B39" s="40" t="str">
        <f>"14/01/2025"</f>
        <v>14/01/2025</v>
      </c>
      <c r="C39" s="40" t="str">
        <f>"13"</f>
        <v>13</v>
      </c>
      <c r="D39" s="40"/>
      <c r="E39" s="43" t="str">
        <f>"126.29387"</f>
        <v>126.29387</v>
      </c>
      <c r="F39" s="40"/>
      <c r="G39" s="44" t="str">
        <f>" 1.20318"</f>
        <v xml:space="preserve"> 1.20318</v>
      </c>
    </row>
    <row r="40" spans="2:7" x14ac:dyDescent="0.2">
      <c r="B40" s="40" t="str">
        <f>"15/01/2025"</f>
        <v>15/01/2025</v>
      </c>
      <c r="C40" s="40" t="str">
        <f>"14"</f>
        <v>14</v>
      </c>
      <c r="D40" s="40"/>
      <c r="E40" s="43" t="str">
        <f>"126.28032"</f>
        <v>126.28032</v>
      </c>
      <c r="F40" s="40"/>
      <c r="G40" s="44" t="str">
        <f>" 1.20305"</f>
        <v xml:space="preserve"> 1.20305</v>
      </c>
    </row>
    <row r="41" spans="2:7" x14ac:dyDescent="0.2">
      <c r="B41" s="40" t="str">
        <f>"16/01/2025"</f>
        <v>16/01/2025</v>
      </c>
      <c r="C41" s="40" t="str">
        <f>"15"</f>
        <v>15</v>
      </c>
      <c r="D41" s="40"/>
      <c r="E41" s="43" t="str">
        <f>"126.26677"</f>
        <v>126.26677</v>
      </c>
      <c r="F41" s="40"/>
      <c r="G41" s="44" t="str">
        <f>" 1.20292"</f>
        <v xml:space="preserve"> 1.20292</v>
      </c>
    </row>
    <row r="42" spans="2:7" x14ac:dyDescent="0.2">
      <c r="B42" s="40" t="str">
        <f>"17/01/2025"</f>
        <v>17/01/2025</v>
      </c>
      <c r="C42" s="40" t="str">
        <f>"16"</f>
        <v>16</v>
      </c>
      <c r="D42" s="40"/>
      <c r="E42" s="43" t="str">
        <f>"126.25323"</f>
        <v>126.25323</v>
      </c>
      <c r="F42" s="40"/>
      <c r="G42" s="44" t="str">
        <f>" 1.20279"</f>
        <v xml:space="preserve"> 1.20279</v>
      </c>
    </row>
    <row r="43" spans="2:7" x14ac:dyDescent="0.2">
      <c r="B43" s="40" t="str">
        <f>"18/01/2025"</f>
        <v>18/01/2025</v>
      </c>
      <c r="C43" s="40" t="str">
        <f>"17"</f>
        <v>17</v>
      </c>
      <c r="D43" s="40"/>
      <c r="E43" s="43" t="str">
        <f>"126.23968"</f>
        <v>126.23968</v>
      </c>
      <c r="F43" s="40"/>
      <c r="G43" s="44" t="str">
        <f>" 1.20266"</f>
        <v xml:space="preserve"> 1.20266</v>
      </c>
    </row>
    <row r="44" spans="2:7" x14ac:dyDescent="0.2">
      <c r="B44" s="40" t="str">
        <f>"19/01/2025"</f>
        <v>19/01/2025</v>
      </c>
      <c r="C44" s="40" t="str">
        <f>"18"</f>
        <v>18</v>
      </c>
      <c r="D44" s="40"/>
      <c r="E44" s="43" t="str">
        <f>"126.22613"</f>
        <v>126.22613</v>
      </c>
      <c r="F44" s="40"/>
      <c r="G44" s="44" t="str">
        <f>" 1.20253"</f>
        <v xml:space="preserve"> 1.20253</v>
      </c>
    </row>
    <row r="45" spans="2:7" x14ac:dyDescent="0.2">
      <c r="B45" s="40" t="str">
        <f>"20/01/2025"</f>
        <v>20/01/2025</v>
      </c>
      <c r="C45" s="40" t="str">
        <f>"19"</f>
        <v>19</v>
      </c>
      <c r="D45" s="40"/>
      <c r="E45" s="43" t="str">
        <f>"126.21258"</f>
        <v>126.21258</v>
      </c>
      <c r="F45" s="40"/>
      <c r="G45" s="44" t="str">
        <f>" 1.20240"</f>
        <v xml:space="preserve"> 1.20240</v>
      </c>
    </row>
    <row r="46" spans="2:7" x14ac:dyDescent="0.2">
      <c r="B46" s="40" t="str">
        <f>"21/01/2025"</f>
        <v>21/01/2025</v>
      </c>
      <c r="C46" s="40" t="str">
        <f>"20"</f>
        <v>20</v>
      </c>
      <c r="D46" s="40"/>
      <c r="E46" s="43" t="str">
        <f>"126.19903"</f>
        <v>126.19903</v>
      </c>
      <c r="F46" s="40"/>
      <c r="G46" s="44" t="str">
        <f>" 1.20227"</f>
        <v xml:space="preserve"> 1.20227</v>
      </c>
    </row>
    <row r="47" spans="2:7" x14ac:dyDescent="0.2">
      <c r="B47" s="40" t="str">
        <f>"22/01/2025"</f>
        <v>22/01/2025</v>
      </c>
      <c r="C47" s="40" t="str">
        <f>"21"</f>
        <v>21</v>
      </c>
      <c r="D47" s="40"/>
      <c r="E47" s="43" t="str">
        <f>"126.18548"</f>
        <v>126.18548</v>
      </c>
      <c r="F47" s="40"/>
      <c r="G47" s="44" t="str">
        <f>" 1.20214"</f>
        <v xml:space="preserve"> 1.20214</v>
      </c>
    </row>
    <row r="48" spans="2:7" x14ac:dyDescent="0.2">
      <c r="B48" s="40" t="str">
        <f>"23/01/2025"</f>
        <v>23/01/2025</v>
      </c>
      <c r="C48" s="40" t="str">
        <f>"22"</f>
        <v>22</v>
      </c>
      <c r="D48" s="40"/>
      <c r="E48" s="43" t="str">
        <f>"126.17194"</f>
        <v>126.17194</v>
      </c>
      <c r="F48" s="40"/>
      <c r="G48" s="44" t="str">
        <f>" 1.20201"</f>
        <v xml:space="preserve"> 1.20201</v>
      </c>
    </row>
    <row r="49" spans="1:7" x14ac:dyDescent="0.2">
      <c r="B49" s="40" t="str">
        <f>"24/01/2025"</f>
        <v>24/01/2025</v>
      </c>
      <c r="C49" s="40" t="str">
        <f>"23"</f>
        <v>23</v>
      </c>
      <c r="D49" s="40"/>
      <c r="E49" s="43" t="str">
        <f>"126.15839"</f>
        <v>126.15839</v>
      </c>
      <c r="F49" s="40"/>
      <c r="G49" s="44" t="str">
        <f>" 1.20189"</f>
        <v xml:space="preserve"> 1.20189</v>
      </c>
    </row>
    <row r="50" spans="1:7" x14ac:dyDescent="0.2">
      <c r="B50" s="40" t="str">
        <f>"25/01/2025"</f>
        <v>25/01/2025</v>
      </c>
      <c r="C50" s="40" t="str">
        <f>"24"</f>
        <v>24</v>
      </c>
      <c r="D50" s="40"/>
      <c r="E50" s="43" t="str">
        <f>"126.14484"</f>
        <v>126.14484</v>
      </c>
      <c r="F50" s="40"/>
      <c r="G50" s="44" t="str">
        <f>" 1.20176"</f>
        <v xml:space="preserve"> 1.20176</v>
      </c>
    </row>
    <row r="51" spans="1:7" x14ac:dyDescent="0.2">
      <c r="B51" s="40" t="str">
        <f>"26/01/2025"</f>
        <v>26/01/2025</v>
      </c>
      <c r="C51" s="40" t="str">
        <f>"25"</f>
        <v>25</v>
      </c>
      <c r="D51" s="40"/>
      <c r="E51" s="43" t="str">
        <f>"126.13129"</f>
        <v>126.13129</v>
      </c>
      <c r="F51" s="40"/>
      <c r="G51" s="44" t="str">
        <f>" 1.20163"</f>
        <v xml:space="preserve"> 1.20163</v>
      </c>
    </row>
    <row r="52" spans="1:7" x14ac:dyDescent="0.2">
      <c r="B52" s="40" t="str">
        <f>"27/01/2025"</f>
        <v>27/01/2025</v>
      </c>
      <c r="C52" s="40" t="str">
        <f>"26"</f>
        <v>26</v>
      </c>
      <c r="D52" s="40"/>
      <c r="E52" s="43" t="str">
        <f>"126.11774"</f>
        <v>126.11774</v>
      </c>
      <c r="F52" s="40"/>
      <c r="G52" s="44" t="str">
        <f>" 1.20150"</f>
        <v xml:space="preserve"> 1.20150</v>
      </c>
    </row>
    <row r="53" spans="1:7" x14ac:dyDescent="0.2">
      <c r="B53" s="40" t="str">
        <f>"28/01/2025"</f>
        <v>28/01/2025</v>
      </c>
      <c r="C53" s="40" t="str">
        <f>"27"</f>
        <v>27</v>
      </c>
      <c r="D53" s="40"/>
      <c r="E53" s="43" t="str">
        <f>"126.10419"</f>
        <v>126.10419</v>
      </c>
      <c r="F53" s="40"/>
      <c r="G53" s="44" t="str">
        <f>" 1.20137"</f>
        <v xml:space="preserve"> 1.20137</v>
      </c>
    </row>
    <row r="54" spans="1:7" x14ac:dyDescent="0.2">
      <c r="B54" s="40" t="str">
        <f>"29/01/2025"</f>
        <v>29/01/2025</v>
      </c>
      <c r="C54" s="40" t="str">
        <f>"28"</f>
        <v>28</v>
      </c>
      <c r="D54" s="40"/>
      <c r="E54" s="43" t="str">
        <f>"126.09065"</f>
        <v>126.09065</v>
      </c>
      <c r="F54" s="40"/>
      <c r="G54" s="44" t="str">
        <f>" 1.20124"</f>
        <v xml:space="preserve"> 1.20124</v>
      </c>
    </row>
    <row r="55" spans="1:7" x14ac:dyDescent="0.2">
      <c r="B55" s="40" t="str">
        <f>"30/01/2025"</f>
        <v>30/01/2025</v>
      </c>
      <c r="C55" s="40" t="str">
        <f>"29"</f>
        <v>29</v>
      </c>
      <c r="D55" s="40"/>
      <c r="E55" s="43" t="str">
        <f>"126.07710"</f>
        <v>126.07710</v>
      </c>
      <c r="F55" s="40"/>
      <c r="G55" s="44" t="str">
        <f>" 1.20111"</f>
        <v xml:space="preserve"> 1.20111</v>
      </c>
    </row>
    <row r="56" spans="1:7" x14ac:dyDescent="0.2">
      <c r="B56" s="39" t="str">
        <f>"31/01/2025"</f>
        <v>31/01/2025</v>
      </c>
      <c r="C56" s="39" t="str">
        <f>"30"</f>
        <v>30</v>
      </c>
      <c r="D56" s="39"/>
      <c r="E56" s="42" t="str">
        <f>"126.06355"</f>
        <v>126.06355</v>
      </c>
      <c r="F56" s="39"/>
      <c r="G56" s="41" t="str">
        <f>" 1.20098"</f>
        <v xml:space="preserve"> 1.20098</v>
      </c>
    </row>
    <row r="59" spans="1:7" ht="23.25" x14ac:dyDescent="0.35">
      <c r="A59" s="45" t="s">
        <v>22</v>
      </c>
      <c r="B59" s="46" t="s">
        <v>23</v>
      </c>
    </row>
    <row r="61" spans="1:7" ht="23.25" x14ac:dyDescent="0.35">
      <c r="A61" s="45" t="s">
        <v>22</v>
      </c>
      <c r="B61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RPAPBRMT28.svc</dc:creator>
  <cp:lastModifiedBy>RPAPBRMT28.svc</cp:lastModifiedBy>
  <cp:lastPrinted>2024-12-18T10:13:21Z</cp:lastPrinted>
  <dcterms:created xsi:type="dcterms:W3CDTF">2024-12-18T10:13:16Z</dcterms:created>
  <dcterms:modified xsi:type="dcterms:W3CDTF">2024-12-18T10:13:21Z</dcterms:modified>
</cp:coreProperties>
</file>