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et\TITOLI INDICIZZATI\ISTAT\ISTAT 2024\12 2024\"/>
    </mc:Choice>
  </mc:AlternateContent>
  <xr:revisionPtr revIDLastSave="0" documentId="13_ncr:1_{1BA227E1-469B-4894-A4E8-555D0EC5C129}" xr6:coauthVersionLast="47" xr6:coauthVersionMax="47" xr10:uidLastSave="{00000000-0000-0000-0000-000000000000}"/>
  <bookViews>
    <workbookView xWindow="-120" yWindow="-120" windowWidth="29040" windowHeight="15720" xr2:uid="{FF6B0081-328A-41D5-9BAD-EA572ECD9F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E56" i="1"/>
  <c r="C56" i="1"/>
  <c r="B56" i="1"/>
  <c r="E55" i="1"/>
  <c r="C55" i="1"/>
  <c r="B55" i="1"/>
  <c r="E54" i="1"/>
  <c r="C54" i="1"/>
  <c r="B54" i="1"/>
  <c r="E53" i="1"/>
  <c r="C53" i="1"/>
  <c r="B53" i="1"/>
  <c r="E52" i="1"/>
  <c r="C52" i="1"/>
  <c r="B52" i="1"/>
  <c r="E51" i="1"/>
  <c r="C51" i="1"/>
  <c r="B51" i="1"/>
  <c r="E50" i="1"/>
  <c r="C50" i="1"/>
  <c r="B50" i="1"/>
  <c r="E49" i="1"/>
  <c r="C49" i="1"/>
  <c r="B49" i="1"/>
  <c r="E48" i="1"/>
  <c r="C48" i="1"/>
  <c r="B48" i="1"/>
  <c r="E47" i="1"/>
  <c r="C47" i="1"/>
  <c r="B47" i="1"/>
  <c r="E46" i="1"/>
  <c r="C46" i="1"/>
  <c r="B46" i="1"/>
  <c r="E45" i="1"/>
  <c r="C45" i="1"/>
  <c r="B45" i="1"/>
  <c r="E44" i="1"/>
  <c r="C44" i="1"/>
  <c r="B44" i="1"/>
  <c r="E43" i="1"/>
  <c r="C43" i="1"/>
  <c r="B43" i="1"/>
  <c r="E42" i="1"/>
  <c r="C42" i="1"/>
  <c r="B42" i="1"/>
  <c r="E41" i="1"/>
  <c r="C41" i="1"/>
  <c r="B41" i="1"/>
  <c r="E40" i="1"/>
  <c r="C40" i="1"/>
  <c r="B40" i="1"/>
  <c r="E39" i="1"/>
  <c r="C39" i="1"/>
  <c r="B39" i="1"/>
  <c r="E38" i="1"/>
  <c r="C38" i="1"/>
  <c r="B38" i="1"/>
  <c r="E37" i="1"/>
  <c r="C37" i="1"/>
  <c r="B37" i="1"/>
  <c r="E36" i="1"/>
  <c r="C36" i="1"/>
  <c r="B36" i="1"/>
  <c r="E35" i="1"/>
  <c r="C35" i="1"/>
  <c r="B35" i="1"/>
  <c r="E34" i="1"/>
  <c r="C34" i="1"/>
  <c r="B34" i="1"/>
  <c r="E33" i="1"/>
  <c r="C33" i="1"/>
  <c r="B33" i="1"/>
  <c r="E32" i="1"/>
  <c r="C32" i="1"/>
  <c r="B32" i="1"/>
  <c r="E31" i="1"/>
  <c r="C31" i="1"/>
  <c r="B31" i="1"/>
  <c r="E30" i="1"/>
  <c r="C30" i="1"/>
  <c r="B30" i="1"/>
  <c r="E29" i="1"/>
  <c r="C29" i="1"/>
  <c r="B29" i="1"/>
  <c r="E28" i="1"/>
  <c r="C28" i="1"/>
  <c r="B28" i="1"/>
  <c r="E27" i="1"/>
  <c r="C27" i="1"/>
  <c r="B27" i="1"/>
  <c r="E26" i="1"/>
  <c r="C26" i="1"/>
  <c r="B26" i="1"/>
  <c r="C19" i="1"/>
  <c r="C18" i="1"/>
  <c r="G17" i="1"/>
  <c r="D12" i="1"/>
</calcChain>
</file>

<file path=xl/sharedStrings.xml><?xml version="1.0" encoding="utf-8"?>
<sst xmlns="http://schemas.openxmlformats.org/spreadsheetml/2006/main" count="31" uniqueCount="27">
  <si>
    <t xml:space="preserve">IT0005497000 - BTP ITALIA 28-06-2022 28-06-2030     TASSO 1.60 INDICIZZATO ISTAT         EX PREMIO FEDELTA'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</si>
  <si>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</si>
  <si>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</si>
  <si>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</si>
  <si>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</si>
  <si>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</si>
  <si>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</si>
  <si>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</si>
  <si>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</si>
  <si>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</si>
  <si>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APRILE   </t>
  </si>
  <si>
    <t xml:space="preserve">MARZO 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</si>
  <si>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</si>
  <si>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</si>
  <si>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</si>
  <si>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</si>
  <si>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</si>
  <si>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</si>
  <si>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</si>
  <si>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</si>
  <si>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</si>
  <si>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</si>
  <si>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17/12/2024</t>
  </si>
  <si>
    <t>Dati rilevamento indice</t>
  </si>
  <si>
    <t>Dati pubblicazione sul sito MT</t>
  </si>
  <si>
    <t>120.00</t>
  </si>
  <si>
    <t>120.10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</si>
</sst>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#,##0.00000"/>
  </numFmts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  <xf numFmtId="167" fontId="0" fillId="0" borderId="1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4480E-6AAE-4482-8EE1-F30F203E5B7E}">
  <sheetPr>
    <pageSetUpPr fitToPage="1"/>
  </sheetPr>
  <dimension ref="A2:G61"/>
  <sheetViews>
    <sheetView tabSelected="1" topLeftCell="A20" workbookViewId="0">
      <selection activeCell="K18" sqref="K18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"28/12/24"</f>
        <v>28/12/24</v>
      </c>
      <c r="B12" s="13" t="s">
        <v>25</v>
      </c>
      <c r="C12" s="13" t="s">
        <v>26</v>
      </c>
      <c r="D12" s="13" t="str">
        <f>"27"</f>
        <v>27</v>
      </c>
      <c r="E12" s="13">
        <v>31</v>
      </c>
      <c r="F12" s="13"/>
      <c r="G12" s="45">
        <v>120.08710000000001</v>
      </c>
    </row>
    <row r="13" spans="1:7" ht="13.5" thickBot="1" x14ac:dyDescent="0.25"/>
    <row r="14" spans="1:7" x14ac:dyDescent="0.2">
      <c r="F14" s="14"/>
      <c r="G14" s="6" t="s">
        <v>7</v>
      </c>
    </row>
    <row r="15" spans="1:7" ht="13.5" thickBot="1" x14ac:dyDescent="0.25">
      <c r="F15" s="16"/>
      <c r="G15" s="19" t="s">
        <v>9</v>
      </c>
    </row>
    <row r="17" spans="1:7" ht="13.5" thickBot="1" x14ac:dyDescent="0.25">
      <c r="F17" s="26"/>
      <c r="G17" s="27" t="str">
        <f>"  0.00000"</f>
        <v xml:space="preserve">  0.00000</v>
      </c>
    </row>
    <row r="18" spans="1:7" ht="14.25" thickTop="1" thickBot="1" x14ac:dyDescent="0.25">
      <c r="A18" s="21" t="s">
        <v>13</v>
      </c>
      <c r="B18" s="23" t="s">
        <v>14</v>
      </c>
      <c r="C18" s="24" t="str">
        <f>"120.10"</f>
        <v>120.10</v>
      </c>
      <c r="D18" s="25"/>
      <c r="E18" s="20"/>
      <c r="F18" s="20"/>
      <c r="G18" s="28"/>
    </row>
    <row r="19" spans="1:7" ht="14.25" thickTop="1" thickBot="1" x14ac:dyDescent="0.25">
      <c r="A19" s="30">
        <v>2025</v>
      </c>
      <c r="B19" s="29" t="s">
        <v>16</v>
      </c>
      <c r="C19" s="33" t="str">
        <f>"120.10"</f>
        <v>120.10</v>
      </c>
      <c r="D19" t="s">
        <v>15</v>
      </c>
      <c r="G19" s="17"/>
    </row>
    <row r="20" spans="1:7" ht="14.25" thickTop="1" thickBot="1" x14ac:dyDescent="0.25">
      <c r="A20" s="15"/>
      <c r="B20" s="31" t="s">
        <v>17</v>
      </c>
      <c r="C20" s="32">
        <v>31</v>
      </c>
      <c r="D20" s="10"/>
      <c r="E20" s="10"/>
      <c r="F20" s="10"/>
      <c r="G20" s="18"/>
    </row>
    <row r="22" spans="1:7" ht="13.5" thickBot="1" x14ac:dyDescent="0.25"/>
    <row r="23" spans="1:7" x14ac:dyDescent="0.2">
      <c r="B23" s="14" t="s">
        <v>21</v>
      </c>
      <c r="C23" s="22" t="s">
        <v>20</v>
      </c>
      <c r="D23" s="22"/>
      <c r="E23" s="35" t="s">
        <v>19</v>
      </c>
      <c r="F23" s="22"/>
      <c r="G23" s="34" t="s">
        <v>18</v>
      </c>
    </row>
    <row r="24" spans="1:7" ht="13.5" thickBot="1" x14ac:dyDescent="0.25">
      <c r="B24" s="15"/>
      <c r="C24" s="10"/>
      <c r="D24" s="31"/>
      <c r="E24" s="36" t="s">
        <v>9</v>
      </c>
      <c r="F24" s="31"/>
      <c r="G24" s="37" t="s">
        <v>9</v>
      </c>
    </row>
    <row r="26" spans="1:7" x14ac:dyDescent="0.2">
      <c r="B26" s="38" t="str">
        <f>"01/01/2025"</f>
        <v>01/01/2025</v>
      </c>
      <c r="C26" s="38" t="str">
        <f>"0"</f>
        <v>0</v>
      </c>
      <c r="D26" s="38"/>
      <c r="E26" s="41" t="str">
        <f t="shared" ref="E26:E56" si="0">"120.10000"</f>
        <v>120.10000</v>
      </c>
      <c r="F26" s="38"/>
      <c r="G26" s="42">
        <v>1.0001100000000001</v>
      </c>
    </row>
    <row r="27" spans="1:7" x14ac:dyDescent="0.2">
      <c r="B27" s="38" t="str">
        <f>"02/01/2025"</f>
        <v>02/01/2025</v>
      </c>
      <c r="C27" s="38" t="str">
        <f>"1"</f>
        <v>1</v>
      </c>
      <c r="D27" s="38"/>
      <c r="E27" s="41" t="str">
        <f t="shared" si="0"/>
        <v>120.10000</v>
      </c>
      <c r="F27" s="38"/>
      <c r="G27" s="42">
        <v>1.0001100000000001</v>
      </c>
    </row>
    <row r="28" spans="1:7" x14ac:dyDescent="0.2">
      <c r="B28" s="38" t="str">
        <f>"03/01/2025"</f>
        <v>03/01/2025</v>
      </c>
      <c r="C28" s="38" t="str">
        <f>"2"</f>
        <v>2</v>
      </c>
      <c r="D28" s="38"/>
      <c r="E28" s="41" t="str">
        <f t="shared" si="0"/>
        <v>120.10000</v>
      </c>
      <c r="F28" s="38"/>
      <c r="G28" s="42">
        <v>1.0001100000000001</v>
      </c>
    </row>
    <row r="29" spans="1:7" x14ac:dyDescent="0.2">
      <c r="B29" s="38" t="str">
        <f>"04/01/2025"</f>
        <v>04/01/2025</v>
      </c>
      <c r="C29" s="38" t="str">
        <f>"3"</f>
        <v>3</v>
      </c>
      <c r="D29" s="38"/>
      <c r="E29" s="41" t="str">
        <f t="shared" si="0"/>
        <v>120.10000</v>
      </c>
      <c r="F29" s="38"/>
      <c r="G29" s="42">
        <v>1.0001100000000001</v>
      </c>
    </row>
    <row r="30" spans="1:7" x14ac:dyDescent="0.2">
      <c r="B30" s="38" t="str">
        <f>"05/01/2025"</f>
        <v>05/01/2025</v>
      </c>
      <c r="C30" s="38" t="str">
        <f>"4"</f>
        <v>4</v>
      </c>
      <c r="D30" s="38"/>
      <c r="E30" s="41" t="str">
        <f t="shared" si="0"/>
        <v>120.10000</v>
      </c>
      <c r="F30" s="38"/>
      <c r="G30" s="42">
        <v>1.0001100000000001</v>
      </c>
    </row>
    <row r="31" spans="1:7" x14ac:dyDescent="0.2">
      <c r="B31" s="38" t="str">
        <f>"06/01/2025"</f>
        <v>06/01/2025</v>
      </c>
      <c r="C31" s="38" t="str">
        <f>"5"</f>
        <v>5</v>
      </c>
      <c r="D31" s="38"/>
      <c r="E31" s="41" t="str">
        <f t="shared" si="0"/>
        <v>120.10000</v>
      </c>
      <c r="F31" s="38"/>
      <c r="G31" s="42">
        <v>1.0001100000000001</v>
      </c>
    </row>
    <row r="32" spans="1:7" x14ac:dyDescent="0.2">
      <c r="B32" s="38" t="str">
        <f>"07/01/2025"</f>
        <v>07/01/2025</v>
      </c>
      <c r="C32" s="38" t="str">
        <f>"6"</f>
        <v>6</v>
      </c>
      <c r="D32" s="38"/>
      <c r="E32" s="41" t="str">
        <f t="shared" si="0"/>
        <v>120.10000</v>
      </c>
      <c r="F32" s="38"/>
      <c r="G32" s="42">
        <v>1.0001100000000001</v>
      </c>
    </row>
    <row r="33" spans="2:7" x14ac:dyDescent="0.2">
      <c r="B33" s="38" t="str">
        <f>"08/01/2025"</f>
        <v>08/01/2025</v>
      </c>
      <c r="C33" s="38" t="str">
        <f>"7"</f>
        <v>7</v>
      </c>
      <c r="D33" s="38"/>
      <c r="E33" s="41" t="str">
        <f t="shared" si="0"/>
        <v>120.10000</v>
      </c>
      <c r="F33" s="38"/>
      <c r="G33" s="42">
        <v>1.0001100000000001</v>
      </c>
    </row>
    <row r="34" spans="2:7" x14ac:dyDescent="0.2">
      <c r="B34" s="38" t="str">
        <f>"09/01/2025"</f>
        <v>09/01/2025</v>
      </c>
      <c r="C34" s="38" t="str">
        <f>"8"</f>
        <v>8</v>
      </c>
      <c r="D34" s="38"/>
      <c r="E34" s="41" t="str">
        <f t="shared" si="0"/>
        <v>120.10000</v>
      </c>
      <c r="F34" s="38"/>
      <c r="G34" s="42">
        <v>1.0001100000000001</v>
      </c>
    </row>
    <row r="35" spans="2:7" x14ac:dyDescent="0.2">
      <c r="B35" s="38" t="str">
        <f>"10/01/2025"</f>
        <v>10/01/2025</v>
      </c>
      <c r="C35" s="38" t="str">
        <f>"9"</f>
        <v>9</v>
      </c>
      <c r="D35" s="38"/>
      <c r="E35" s="41" t="str">
        <f t="shared" si="0"/>
        <v>120.10000</v>
      </c>
      <c r="F35" s="38"/>
      <c r="G35" s="42">
        <v>1.0001100000000001</v>
      </c>
    </row>
    <row r="36" spans="2:7" x14ac:dyDescent="0.2">
      <c r="B36" s="38" t="str">
        <f>"11/01/2025"</f>
        <v>11/01/2025</v>
      </c>
      <c r="C36" s="38" t="str">
        <f>"10"</f>
        <v>10</v>
      </c>
      <c r="D36" s="38"/>
      <c r="E36" s="41" t="str">
        <f t="shared" si="0"/>
        <v>120.10000</v>
      </c>
      <c r="F36" s="38"/>
      <c r="G36" s="42">
        <v>1.0001100000000001</v>
      </c>
    </row>
    <row r="37" spans="2:7" x14ac:dyDescent="0.2">
      <c r="B37" s="38" t="str">
        <f>"12/01/2025"</f>
        <v>12/01/2025</v>
      </c>
      <c r="C37" s="38" t="str">
        <f>"11"</f>
        <v>11</v>
      </c>
      <c r="D37" s="38"/>
      <c r="E37" s="41" t="str">
        <f t="shared" si="0"/>
        <v>120.10000</v>
      </c>
      <c r="F37" s="38"/>
      <c r="G37" s="42">
        <v>1.0001100000000001</v>
      </c>
    </row>
    <row r="38" spans="2:7" x14ac:dyDescent="0.2">
      <c r="B38" s="38" t="str">
        <f>"13/01/2025"</f>
        <v>13/01/2025</v>
      </c>
      <c r="C38" s="38" t="str">
        <f>"12"</f>
        <v>12</v>
      </c>
      <c r="D38" s="38"/>
      <c r="E38" s="41" t="str">
        <f t="shared" si="0"/>
        <v>120.10000</v>
      </c>
      <c r="F38" s="38"/>
      <c r="G38" s="42">
        <v>1.0001100000000001</v>
      </c>
    </row>
    <row r="39" spans="2:7" x14ac:dyDescent="0.2">
      <c r="B39" s="38" t="str">
        <f>"14/01/2025"</f>
        <v>14/01/2025</v>
      </c>
      <c r="C39" s="38" t="str">
        <f>"13"</f>
        <v>13</v>
      </c>
      <c r="D39" s="38"/>
      <c r="E39" s="41" t="str">
        <f t="shared" si="0"/>
        <v>120.10000</v>
      </c>
      <c r="F39" s="38"/>
      <c r="G39" s="42">
        <v>1.0001100000000001</v>
      </c>
    </row>
    <row r="40" spans="2:7" x14ac:dyDescent="0.2">
      <c r="B40" s="38" t="str">
        <f>"15/01/2025"</f>
        <v>15/01/2025</v>
      </c>
      <c r="C40" s="38" t="str">
        <f>"14"</f>
        <v>14</v>
      </c>
      <c r="D40" s="38"/>
      <c r="E40" s="41" t="str">
        <f t="shared" si="0"/>
        <v>120.10000</v>
      </c>
      <c r="F40" s="38"/>
      <c r="G40" s="42">
        <v>1.0001100000000001</v>
      </c>
    </row>
    <row r="41" spans="2:7" x14ac:dyDescent="0.2">
      <c r="B41" s="38" t="str">
        <f>"16/01/2025"</f>
        <v>16/01/2025</v>
      </c>
      <c r="C41" s="38" t="str">
        <f>"15"</f>
        <v>15</v>
      </c>
      <c r="D41" s="38"/>
      <c r="E41" s="41" t="str">
        <f t="shared" si="0"/>
        <v>120.10000</v>
      </c>
      <c r="F41" s="38"/>
      <c r="G41" s="42">
        <v>1.0001100000000001</v>
      </c>
    </row>
    <row r="42" spans="2:7" x14ac:dyDescent="0.2">
      <c r="B42" s="38" t="str">
        <f>"17/01/2025"</f>
        <v>17/01/2025</v>
      </c>
      <c r="C42" s="38" t="str">
        <f>"16"</f>
        <v>16</v>
      </c>
      <c r="D42" s="38"/>
      <c r="E42" s="41" t="str">
        <f t="shared" si="0"/>
        <v>120.10000</v>
      </c>
      <c r="F42" s="38"/>
      <c r="G42" s="42">
        <v>1.0001100000000001</v>
      </c>
    </row>
    <row r="43" spans="2:7" x14ac:dyDescent="0.2">
      <c r="B43" s="38" t="str">
        <f>"18/01/2025"</f>
        <v>18/01/2025</v>
      </c>
      <c r="C43" s="38" t="str">
        <f>"17"</f>
        <v>17</v>
      </c>
      <c r="D43" s="38"/>
      <c r="E43" s="41" t="str">
        <f t="shared" si="0"/>
        <v>120.10000</v>
      </c>
      <c r="F43" s="38"/>
      <c r="G43" s="42">
        <v>1.0001100000000001</v>
      </c>
    </row>
    <row r="44" spans="2:7" x14ac:dyDescent="0.2">
      <c r="B44" s="38" t="str">
        <f>"19/01/2025"</f>
        <v>19/01/2025</v>
      </c>
      <c r="C44" s="38" t="str">
        <f>"18"</f>
        <v>18</v>
      </c>
      <c r="D44" s="38"/>
      <c r="E44" s="41" t="str">
        <f t="shared" si="0"/>
        <v>120.10000</v>
      </c>
      <c r="F44" s="38"/>
      <c r="G44" s="42">
        <v>1.0001100000000001</v>
      </c>
    </row>
    <row r="45" spans="2:7" x14ac:dyDescent="0.2">
      <c r="B45" s="38" t="str">
        <f>"20/01/2025"</f>
        <v>20/01/2025</v>
      </c>
      <c r="C45" s="38" t="str">
        <f>"19"</f>
        <v>19</v>
      </c>
      <c r="D45" s="38"/>
      <c r="E45" s="41" t="str">
        <f t="shared" si="0"/>
        <v>120.10000</v>
      </c>
      <c r="F45" s="38"/>
      <c r="G45" s="42">
        <v>1.0001100000000001</v>
      </c>
    </row>
    <row r="46" spans="2:7" x14ac:dyDescent="0.2">
      <c r="B46" s="38" t="str">
        <f>"21/01/2025"</f>
        <v>21/01/2025</v>
      </c>
      <c r="C46" s="38" t="str">
        <f>"20"</f>
        <v>20</v>
      </c>
      <c r="D46" s="38"/>
      <c r="E46" s="41" t="str">
        <f t="shared" si="0"/>
        <v>120.10000</v>
      </c>
      <c r="F46" s="38"/>
      <c r="G46" s="42">
        <v>1.0001100000000001</v>
      </c>
    </row>
    <row r="47" spans="2:7" x14ac:dyDescent="0.2">
      <c r="B47" s="38" t="str">
        <f>"22/01/2025"</f>
        <v>22/01/2025</v>
      </c>
      <c r="C47" s="38" t="str">
        <f>"21"</f>
        <v>21</v>
      </c>
      <c r="D47" s="38"/>
      <c r="E47" s="41" t="str">
        <f t="shared" si="0"/>
        <v>120.10000</v>
      </c>
      <c r="F47" s="38"/>
      <c r="G47" s="42">
        <v>1.0001100000000001</v>
      </c>
    </row>
    <row r="48" spans="2:7" x14ac:dyDescent="0.2">
      <c r="B48" s="38" t="str">
        <f>"23/01/2025"</f>
        <v>23/01/2025</v>
      </c>
      <c r="C48" s="38" t="str">
        <f>"22"</f>
        <v>22</v>
      </c>
      <c r="D48" s="38"/>
      <c r="E48" s="41" t="str">
        <f t="shared" si="0"/>
        <v>120.10000</v>
      </c>
      <c r="F48" s="38"/>
      <c r="G48" s="42">
        <v>1.0001100000000001</v>
      </c>
    </row>
    <row r="49" spans="1:7" x14ac:dyDescent="0.2">
      <c r="B49" s="38" t="str">
        <f>"24/01/2025"</f>
        <v>24/01/2025</v>
      </c>
      <c r="C49" s="38" t="str">
        <f>"23"</f>
        <v>23</v>
      </c>
      <c r="D49" s="38"/>
      <c r="E49" s="41" t="str">
        <f t="shared" si="0"/>
        <v>120.10000</v>
      </c>
      <c r="F49" s="38"/>
      <c r="G49" s="42">
        <v>1.0001100000000001</v>
      </c>
    </row>
    <row r="50" spans="1:7" x14ac:dyDescent="0.2">
      <c r="B50" s="38" t="str">
        <f>"25/01/2025"</f>
        <v>25/01/2025</v>
      </c>
      <c r="C50" s="38" t="str">
        <f>"24"</f>
        <v>24</v>
      </c>
      <c r="D50" s="38"/>
      <c r="E50" s="41" t="str">
        <f t="shared" si="0"/>
        <v>120.10000</v>
      </c>
      <c r="F50" s="38"/>
      <c r="G50" s="42">
        <v>1.0001100000000001</v>
      </c>
    </row>
    <row r="51" spans="1:7" x14ac:dyDescent="0.2">
      <c r="B51" s="38" t="str">
        <f>"26/01/2025"</f>
        <v>26/01/2025</v>
      </c>
      <c r="C51" s="38" t="str">
        <f>"25"</f>
        <v>25</v>
      </c>
      <c r="D51" s="38"/>
      <c r="E51" s="41" t="str">
        <f t="shared" si="0"/>
        <v>120.10000</v>
      </c>
      <c r="F51" s="38"/>
      <c r="G51" s="42">
        <v>1.0001100000000001</v>
      </c>
    </row>
    <row r="52" spans="1:7" x14ac:dyDescent="0.2">
      <c r="B52" s="38" t="str">
        <f>"27/01/2025"</f>
        <v>27/01/2025</v>
      </c>
      <c r="C52" s="38" t="str">
        <f>"26"</f>
        <v>26</v>
      </c>
      <c r="D52" s="38"/>
      <c r="E52" s="41" t="str">
        <f t="shared" si="0"/>
        <v>120.10000</v>
      </c>
      <c r="F52" s="38"/>
      <c r="G52" s="42">
        <v>1.0001100000000001</v>
      </c>
    </row>
    <row r="53" spans="1:7" x14ac:dyDescent="0.2">
      <c r="B53" s="38" t="str">
        <f>"28/01/2025"</f>
        <v>28/01/2025</v>
      </c>
      <c r="C53" s="38" t="str">
        <f>"27"</f>
        <v>27</v>
      </c>
      <c r="D53" s="38"/>
      <c r="E53" s="41" t="str">
        <f t="shared" si="0"/>
        <v>120.10000</v>
      </c>
      <c r="F53" s="38"/>
      <c r="G53" s="42">
        <v>1.0001100000000001</v>
      </c>
    </row>
    <row r="54" spans="1:7" x14ac:dyDescent="0.2">
      <c r="B54" s="38" t="str">
        <f>"29/01/2025"</f>
        <v>29/01/2025</v>
      </c>
      <c r="C54" s="38" t="str">
        <f>"28"</f>
        <v>28</v>
      </c>
      <c r="D54" s="38"/>
      <c r="E54" s="41" t="str">
        <f t="shared" si="0"/>
        <v>120.10000</v>
      </c>
      <c r="F54" s="38"/>
      <c r="G54" s="42">
        <v>1.0001100000000001</v>
      </c>
    </row>
    <row r="55" spans="1:7" x14ac:dyDescent="0.2">
      <c r="B55" s="38" t="str">
        <f>"30/01/2025"</f>
        <v>30/01/2025</v>
      </c>
      <c r="C55" s="38" t="str">
        <f>"29"</f>
        <v>29</v>
      </c>
      <c r="D55" s="38"/>
      <c r="E55" s="41" t="str">
        <f t="shared" si="0"/>
        <v>120.10000</v>
      </c>
      <c r="F55" s="38"/>
      <c r="G55" s="42">
        <v>1.0001100000000001</v>
      </c>
    </row>
    <row r="56" spans="1:7" x14ac:dyDescent="0.2">
      <c r="B56" s="13" t="str">
        <f>"31/01/2025"</f>
        <v>31/01/2025</v>
      </c>
      <c r="C56" s="13" t="str">
        <f>"30"</f>
        <v>30</v>
      </c>
      <c r="D56" s="13"/>
      <c r="E56" s="40" t="str">
        <f t="shared" si="0"/>
        <v>120.10000</v>
      </c>
      <c r="F56" s="13"/>
      <c r="G56" s="39">
        <v>1.0001100000000001</v>
      </c>
    </row>
    <row r="59" spans="1:7" ht="23.25" x14ac:dyDescent="0.35">
      <c r="A59" s="43" t="s">
        <v>22</v>
      </c>
      <c r="B59" s="44" t="s">
        <v>23</v>
      </c>
    </row>
    <row r="61" spans="1:7" ht="23.25" x14ac:dyDescent="0.35">
      <c r="A61" s="43" t="s">
        <v>22</v>
      </c>
      <c r="B61" s="44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&amp;C_x000D_&amp;1#&amp;"Calibri"&amp;10&amp;KFFEF00 PRIVATE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Federica Zanetti</cp:lastModifiedBy>
  <cp:lastPrinted>2024-12-17T14:06:26Z</cp:lastPrinted>
  <dcterms:created xsi:type="dcterms:W3CDTF">2024-12-17T10:49:12Z</dcterms:created>
  <dcterms:modified xsi:type="dcterms:W3CDTF">2024-12-17T14:06:29Z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c0b9ce6-6e99-42a1-af95-429494370cbc_Enabled">
    <vt:lpwstr>true</vt:lpwstr>
  </property>
  <property fmtid="{D5CDD505-2E9C-101B-9397-08002B2CF9AE}" pid="3" name="MSIP_Label_ac0b9ce6-6e99-42a1-af95-429494370cbc_SetDate">
    <vt:lpwstr>2024-12-17T14:06:29Z</vt:lpwstr>
  </property>
  <property fmtid="{D5CDD505-2E9C-101B-9397-08002B2CF9AE}" pid="4" name="MSIP_Label_ac0b9ce6-6e99-42a1-af95-429494370cbc_Method">
    <vt:lpwstr>Standard</vt:lpwstr>
  </property>
  <property fmtid="{D5CDD505-2E9C-101B-9397-08002B2CF9AE}" pid="5" name="MSIP_Label_ac0b9ce6-6e99-42a1-af95-429494370cbc_Name">
    <vt:lpwstr>ac0b9ce6-6e99-42a1-af95-429494370cbc</vt:lpwstr>
  </property>
  <property fmtid="{D5CDD505-2E9C-101B-9397-08002B2CF9AE}" pid="6" name="MSIP_Label_ac0b9ce6-6e99-42a1-af95-429494370cbc_SiteId">
    <vt:lpwstr>315b1ee5-c224-498b-871e-c140611d6d07</vt:lpwstr>
  </property>
  <property fmtid="{D5CDD505-2E9C-101B-9397-08002B2CF9AE}" pid="7" name="MSIP_Label_ac0b9ce6-6e99-42a1-af95-429494370cbc_ActionId">
    <vt:lpwstr>25044f6d-1752-4ad8-a9a0-45dfb9c203b1</vt:lpwstr>
  </property>
  <property fmtid="{D5CDD505-2E9C-101B-9397-08002B2CF9AE}" pid="8" name="MSIP_Label_ac0b9ce6-6e99-42a1-af95-429494370cbc_ContentBits">
    <vt:lpwstr>2</vt:lpwstr>
  </property>
</Properties>
</file>